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Budget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<sst xmlns="http://schemas.openxmlformats.org/spreadsheetml/2006/main" count="42" uniqueCount="42">
  <si>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Revenue:</t>
  </si>
  <si>
    <t>Hotel - Officials</t>
  </si>
  <si>
    <t xml:space="preserve">Officials Fees:  </t>
  </si>
  <si>
    <t>Net Revenue (loss)</t>
  </si>
  <si>
    <t xml:space="preserve">Entry fees </t>
  </si>
  <si>
    <t>Hotel - Staff</t>
  </si>
  <si>
    <t>Total Expenses</t>
  </si>
  <si>
    <t>Staff Travel</t>
  </si>
  <si>
    <t>Transfer to ODP for athlete fees (# of entries x $10.00)</t>
  </si>
  <si>
    <t>Volunteers Saturday Lunch *</t>
  </si>
  <si>
    <t>* any such costs to be covered by club out of hosting grant</t>
  </si>
  <si>
    <t>Awards:  15 sets x 3/set x $5.00/medal (plaques sponsored)</t>
  </si>
  <si>
    <t>Pay to Receiver General (HST)</t>
  </si>
  <si>
    <t>Comments</t>
  </si>
  <si>
    <t>13% of revenue</t>
  </si>
  <si>
    <t>Paper supplies, Photocopying, etc.</t>
  </si>
  <si>
    <t>Financial Report</t>
  </si>
  <si>
    <t>Ontario Junior Championships</t>
  </si>
  <si>
    <t>Mat Tape</t>
  </si>
  <si>
    <t xml:space="preserve">Mat moving, truck rental, etc. </t>
  </si>
  <si>
    <t>Equipment rentals - mats, scoreboards, etc. *</t>
  </si>
  <si>
    <t>Staff Per Diems - Prov. Dir. &amp; Prog. Co-ord:  2 x 1 day @ $35/day</t>
  </si>
  <si>
    <t>Transfer to Northern Ontario Development Fund:  90 athletes x $5.00</t>
  </si>
  <si>
    <t>Est 90 athletes x $18.50/athlete</t>
  </si>
  <si>
    <r>
      <t xml:space="preserve">Food: </t>
    </r>
    <r>
      <rPr>
        <sz val="12"/>
        <color indexed="8"/>
        <rFont val="Arial"/>
        <family val="2"/>
      </rPr>
      <t xml:space="preserve"> est. 70 lunches @ $7.50 + HST</t>
    </r>
  </si>
  <si>
    <t>- n/c due to new officials' fees arrangement</t>
  </si>
  <si>
    <t>Jan. 26, 2019</t>
  </si>
  <si>
    <t>2019 Budget</t>
  </si>
  <si>
    <t>Actual: 87 athletes $95.00</t>
  </si>
  <si>
    <t>Budget 90 @ $95.00 (incl. HST)</t>
  </si>
  <si>
    <t>Tim - 326 km x $0.35 (includes pick up awards in Guelph)</t>
  </si>
  <si>
    <t xml:space="preserve">Chris: 570 km x $0.35 </t>
  </si>
  <si>
    <t>2rooms x 1 night x $152.00/nite + HST + parking</t>
  </si>
  <si>
    <t>Actual:  87 athletes x $18.50/athlete</t>
  </si>
  <si>
    <t>Trackwrestling - on-line draw</t>
  </si>
  <si>
    <t>incl. U.S. conversion</t>
  </si>
  <si>
    <t>Facility rent</t>
  </si>
  <si>
    <t>Coffee &amp; Refreshments - est. $200.00</t>
  </si>
  <si>
    <t>Medical (pay Western trainers)</t>
  </si>
  <si>
    <t>Grant to hosting club (London-Western WC)</t>
  </si>
  <si>
    <t>Expenses:</t>
  </si>
  <si>
    <t>2019 Actual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</si>
</sst>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72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170" fontId="41" fillId="0" borderId="0" xfId="44" applyFont="1" applyAlignment="1">
      <alignment/>
    </xf>
    <xf numFmtId="171" fontId="41" fillId="0" borderId="0" xfId="42" applyFont="1" applyAlignment="1">
      <alignment/>
    </xf>
    <xf numFmtId="171" fontId="41" fillId="0" borderId="0" xfId="42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171" fontId="41" fillId="0" borderId="0" xfId="42" applyFont="1" applyBorder="1" applyAlignment="1">
      <alignment/>
    </xf>
    <xf numFmtId="171" fontId="41" fillId="0" borderId="0" xfId="42" applyNumberFormat="1" applyFont="1" applyAlignment="1">
      <alignment horizontal="center"/>
    </xf>
    <xf numFmtId="170" fontId="41" fillId="0" borderId="0" xfId="44" applyFont="1" applyAlignment="1">
      <alignment horizontal="center"/>
    </xf>
    <xf numFmtId="170" fontId="41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 quotePrefix="1">
      <alignment horizontal="left"/>
    </xf>
    <xf numFmtId="0" fontId="40" fillId="0" borderId="10" xfId="0" applyFont="1" applyBorder="1" applyAlignment="1">
      <alignment horizontal="left"/>
    </xf>
    <xf numFmtId="171" fontId="41" fillId="0" borderId="0" xfId="42" applyNumberFormat="1" applyFont="1" applyFill="1" applyAlignment="1">
      <alignment horizontal="center"/>
    </xf>
    <xf numFmtId="171" fontId="41" fillId="0" borderId="0" xfId="42" applyNumberFormat="1" applyFont="1" applyFill="1" applyAlignment="1">
      <alignment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5" fontId="41" fillId="0" borderId="0" xfId="0" applyNumberFormat="1" applyFont="1" applyAlignment="1" quotePrefix="1">
      <alignment horizontal="left"/>
    </xf>
    <xf numFmtId="170" fontId="41" fillId="0" borderId="10" xfId="0" applyNumberFormat="1" applyFont="1" applyBorder="1" applyAlignment="1">
      <alignment horizontal="center"/>
    </xf>
    <xf numFmtId="170" fontId="41" fillId="0" borderId="10" xfId="44" applyFont="1" applyBorder="1" applyAlignment="1">
      <alignment/>
    </xf>
    <xf numFmtId="171" fontId="41" fillId="0" borderId="0" xfId="42" applyFont="1" applyFill="1" applyAlignment="1">
      <alignment/>
    </xf>
    <xf numFmtId="0" fontId="41" fillId="0" borderId="0" xfId="0" applyFont="1" applyAlignment="1">
      <alignment horizontal="center"/>
    </xf>
    <xf numFmtId="171" fontId="41" fillId="0" borderId="11" xfId="42" applyNumberFormat="1" applyFont="1" applyFill="1" applyBorder="1" applyAlignment="1">
      <alignment horizontal="center"/>
    </xf>
    <xf numFmtId="171" fontId="41" fillId="0" borderId="11" xfId="42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/>
    </xf>
    <xf numFmtId="170" fontId="45" fillId="0" borderId="0" xfId="44" applyFont="1" applyFill="1" applyAlignment="1">
      <alignment/>
    </xf>
    <xf numFmtId="0" fontId="41" fillId="0" borderId="0" xfId="0" applyFont="1" applyAlignment="1">
      <alignment horizontal="center"/>
    </xf>
    <xf numFmtId="174" fontId="41" fillId="0" borderId="0" xfId="42" applyNumberFormat="1" applyFont="1" applyAlignment="1">
      <alignment/>
    </xf>
    <xf numFmtId="0" fontId="46" fillId="0" borderId="0" xfId="0" applyFont="1" applyAlignment="1">
      <alignment/>
    </xf>
    <xf numFmtId="171" fontId="41" fillId="33" borderId="0" xfId="42" applyFont="1" applyFill="1" applyAlignment="1">
      <alignment/>
    </xf>
    <xf numFmtId="171" fontId="41" fillId="0" borderId="0" xfId="42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7.8515625" style="2" customWidth="1"/>
    <col min="2" max="2" width="16.57421875" style="2" bestFit="1" customWidth="1"/>
    <col min="3" max="3" width="16.57421875" style="3" customWidth="1"/>
    <col min="4" max="5" width="9.140625" style="3" customWidth="1"/>
    <col min="6" max="6" width="15.7109375" style="3" customWidth="1"/>
    <col min="7" max="7" width="15.7109375" style="4" customWidth="1"/>
    <col min="8" max="8" width="70.7109375" style="20" customWidth="1"/>
    <col min="9" max="16384" width="9.140625" style="2" customWidth="1"/>
  </cols>
  <sheetData>
    <row r="1" spans="1:4" ht="15.75">
      <c r="A1" s="1" t="s">
        <v>17</v>
      </c>
      <c r="D1" s="27" t="s">
        <v>26</v>
      </c>
    </row>
    <row r="2" spans="1:6" ht="15.75">
      <c r="A2" s="1" t="s">
        <v>16</v>
      </c>
      <c r="C2" s="19"/>
      <c r="D2" s="19"/>
      <c r="E2" s="19"/>
      <c r="F2" s="19"/>
    </row>
    <row r="3" spans="1:7" ht="15.75">
      <c r="A3" s="1"/>
      <c r="F3" s="3">
        <v>90</v>
      </c>
      <c r="G3" s="38">
        <v>87</v>
      </c>
    </row>
    <row r="4" spans="1:8" ht="16.5" thickBot="1">
      <c r="A4" s="9" t="s">
        <v>0</v>
      </c>
      <c r="F4" s="16" t="s">
        <v>27</v>
      </c>
      <c r="G4" s="17" t="s">
        <v>41</v>
      </c>
      <c r="H4" s="22" t="s">
        <v>13</v>
      </c>
    </row>
    <row r="6" spans="1:8" ht="15.75" customHeight="1">
      <c r="A6" s="5" t="s">
        <v>4</v>
      </c>
      <c r="B6" s="2" t="s">
        <v>29</v>
      </c>
      <c r="D6" s="42"/>
      <c r="E6" s="42"/>
      <c r="F6" s="13">
        <f>90*95</f>
        <v>8550</v>
      </c>
      <c r="G6" s="36">
        <f>+G3*95</f>
        <v>8265</v>
      </c>
      <c r="H6" s="25" t="s">
        <v>28</v>
      </c>
    </row>
    <row r="7" ht="15">
      <c r="G7" s="6"/>
    </row>
    <row r="8" ht="15.75">
      <c r="A8" s="9" t="s">
        <v>40</v>
      </c>
    </row>
    <row r="9" spans="1:7" ht="15">
      <c r="A9" s="2" t="s">
        <v>22</v>
      </c>
      <c r="F9" s="13">
        <f>90*5</f>
        <v>450</v>
      </c>
      <c r="G9" s="6">
        <f>+G3*5</f>
        <v>435</v>
      </c>
    </row>
    <row r="10" spans="1:7" ht="15">
      <c r="A10" s="2" t="s">
        <v>8</v>
      </c>
      <c r="F10" s="12">
        <f>90*10</f>
        <v>900</v>
      </c>
      <c r="G10" s="6">
        <f>+G3*10</f>
        <v>870</v>
      </c>
    </row>
    <row r="11" spans="1:8" ht="15">
      <c r="A11" s="2" t="s">
        <v>12</v>
      </c>
      <c r="C11" s="18"/>
      <c r="D11" s="18"/>
      <c r="E11" s="18"/>
      <c r="F11" s="12">
        <f>+F6/1.13*0.13</f>
        <v>983.6283185840709</v>
      </c>
      <c r="G11" s="6">
        <f>+G6/1.13*0.13</f>
        <v>950.8407079646018</v>
      </c>
      <c r="H11" s="20" t="s">
        <v>14</v>
      </c>
    </row>
    <row r="12" spans="1:7" ht="15">
      <c r="A12" s="2" t="s">
        <v>36</v>
      </c>
      <c r="F12" s="23">
        <v>1500</v>
      </c>
      <c r="G12" s="30">
        <v>1200</v>
      </c>
    </row>
    <row r="13" spans="1:7" ht="15">
      <c r="A13" s="2" t="s">
        <v>15</v>
      </c>
      <c r="F13" s="12">
        <v>30</v>
      </c>
      <c r="G13" s="8">
        <v>30</v>
      </c>
    </row>
    <row r="14" spans="1:8" ht="15">
      <c r="A14" s="2" t="s">
        <v>34</v>
      </c>
      <c r="C14" s="37"/>
      <c r="D14" s="37"/>
      <c r="E14" s="37"/>
      <c r="F14" s="12">
        <v>120</v>
      </c>
      <c r="G14" s="41">
        <v>104.14</v>
      </c>
      <c r="H14" s="20" t="s">
        <v>35</v>
      </c>
    </row>
    <row r="15" spans="1:7" ht="15">
      <c r="A15" s="2" t="s">
        <v>9</v>
      </c>
      <c r="F15" s="12">
        <v>0</v>
      </c>
      <c r="G15" s="8">
        <v>0</v>
      </c>
    </row>
    <row r="16" spans="1:7" ht="15">
      <c r="A16" s="2" t="s">
        <v>7</v>
      </c>
      <c r="B16" s="39" t="s">
        <v>30</v>
      </c>
      <c r="C16" s="10"/>
      <c r="D16" s="10"/>
      <c r="E16" s="10"/>
      <c r="F16" s="12">
        <v>300</v>
      </c>
      <c r="G16" s="23">
        <v>114.1</v>
      </c>
    </row>
    <row r="17" spans="2:7" ht="15">
      <c r="B17" s="39" t="s">
        <v>31</v>
      </c>
      <c r="C17" s="34"/>
      <c r="D17" s="34"/>
      <c r="E17" s="34"/>
      <c r="F17" s="12">
        <v>0</v>
      </c>
      <c r="G17" s="23">
        <v>199.5</v>
      </c>
    </row>
    <row r="18" spans="1:7" ht="15">
      <c r="A18" s="2" t="s">
        <v>21</v>
      </c>
      <c r="C18" s="31"/>
      <c r="D18" s="31"/>
      <c r="E18" s="31"/>
      <c r="F18" s="12">
        <f>2*35</f>
        <v>70</v>
      </c>
      <c r="G18" s="23">
        <v>70</v>
      </c>
    </row>
    <row r="19" spans="1:7" ht="15">
      <c r="A19" s="2" t="s">
        <v>5</v>
      </c>
      <c r="B19" s="2" t="s">
        <v>32</v>
      </c>
      <c r="F19" s="12">
        <f>2*129*1.13</f>
        <v>291.53999999999996</v>
      </c>
      <c r="G19" s="12">
        <v>429.58</v>
      </c>
    </row>
    <row r="20" spans="1:7" ht="15">
      <c r="A20" s="2" t="s">
        <v>1</v>
      </c>
      <c r="B20" s="35" t="s">
        <v>25</v>
      </c>
      <c r="F20" s="12">
        <v>0</v>
      </c>
      <c r="G20" s="8">
        <v>0</v>
      </c>
    </row>
    <row r="21" spans="1:8" ht="15">
      <c r="A21" s="2" t="s">
        <v>2</v>
      </c>
      <c r="B21" s="2" t="s">
        <v>23</v>
      </c>
      <c r="F21" s="12">
        <f>+F3*18.5</f>
        <v>1665</v>
      </c>
      <c r="G21" s="7">
        <f>+G3*18.5</f>
        <v>1609.5</v>
      </c>
      <c r="H21" s="20" t="s">
        <v>33</v>
      </c>
    </row>
    <row r="22" spans="1:7" ht="15">
      <c r="A22" s="2" t="s">
        <v>19</v>
      </c>
      <c r="F22" s="23">
        <v>0</v>
      </c>
      <c r="G22" s="30">
        <v>0</v>
      </c>
    </row>
    <row r="23" spans="1:7" ht="15">
      <c r="A23" s="2" t="s">
        <v>18</v>
      </c>
      <c r="C23" s="26"/>
      <c r="D23" s="26"/>
      <c r="E23" s="26"/>
      <c r="F23" s="23">
        <v>325</v>
      </c>
      <c r="G23" s="40">
        <v>325</v>
      </c>
    </row>
    <row r="24" spans="1:7" ht="15">
      <c r="A24" s="2" t="s">
        <v>24</v>
      </c>
      <c r="F24" s="23">
        <f>70*7.5</f>
        <v>525</v>
      </c>
      <c r="G24" s="30">
        <v>303.86</v>
      </c>
    </row>
    <row r="25" spans="1:8" ht="15">
      <c r="A25" s="2" t="s">
        <v>37</v>
      </c>
      <c r="C25" s="26"/>
      <c r="D25" s="26"/>
      <c r="E25" s="26"/>
      <c r="F25" s="23">
        <v>200</v>
      </c>
      <c r="G25" s="30">
        <v>72.99</v>
      </c>
      <c r="H25" s="2"/>
    </row>
    <row r="26" spans="1:7" ht="15">
      <c r="A26" s="2" t="s">
        <v>11</v>
      </c>
      <c r="F26" s="24">
        <v>420</v>
      </c>
      <c r="G26" s="30">
        <v>416.41</v>
      </c>
    </row>
    <row r="27" spans="1:7" ht="15">
      <c r="A27" s="2" t="s">
        <v>38</v>
      </c>
      <c r="F27" s="23">
        <v>350</v>
      </c>
      <c r="G27" s="30">
        <v>250</v>
      </c>
    </row>
    <row r="28" spans="1:8" ht="15">
      <c r="A28" s="2" t="s">
        <v>20</v>
      </c>
      <c r="F28" s="23">
        <v>0</v>
      </c>
      <c r="G28" s="11">
        <v>0</v>
      </c>
      <c r="H28" s="21"/>
    </row>
    <row r="29" spans="1:7" ht="15">
      <c r="A29" s="2" t="s">
        <v>39</v>
      </c>
      <c r="C29" s="10"/>
      <c r="D29" s="10"/>
      <c r="E29" s="10"/>
      <c r="F29" s="32">
        <v>1000</v>
      </c>
      <c r="G29" s="33">
        <v>1000</v>
      </c>
    </row>
    <row r="30" spans="1:7" ht="15.75" thickBot="1">
      <c r="A30" s="2" t="s">
        <v>6</v>
      </c>
      <c r="F30" s="28">
        <f>SUM(F9:F29)</f>
        <v>9130.16831858407</v>
      </c>
      <c r="G30" s="29">
        <f>SUM(G9:G29)</f>
        <v>8380.9207079646</v>
      </c>
    </row>
    <row r="32" spans="1:7" ht="15">
      <c r="A32" s="2" t="s">
        <v>3</v>
      </c>
      <c r="F32" s="14">
        <f>+F6-F30</f>
        <v>-580.1683185840702</v>
      </c>
      <c r="G32" s="6">
        <f>+G6-G30</f>
        <v>-115.9207079646003</v>
      </c>
    </row>
    <row r="34" ht="15">
      <c r="A34" s="15" t="s">
        <v>10</v>
      </c>
    </row>
  </sheetData>
  <sheetProtection/>
  <mergeCells count="1">
    <mergeCell ref="D6:E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Skyview</dc:creator>
  <cp:keywords/>
  <dc:description/>
  <cp:lastModifiedBy>admin@oawa.ca</cp:lastModifiedBy>
  <cp:lastPrinted>2017-02-14T17:12:27Z</cp:lastPrinted>
  <dcterms:created xsi:type="dcterms:W3CDTF">2012-11-21T22:40:01Z</dcterms:created>
  <dcterms:modified xsi:type="dcterms:W3CDTF">2019-04-03T19:35:46Z</dcterms:modified>
  <cp:category/>
  <cp:version/>
  <cp:contentType/>
  <cp:contentStatus/>
</cp:coreProperties>
</file>